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inders\Nextcloud\Opening re-use\AP5\Excel-Tool\"/>
    </mc:Choice>
  </mc:AlternateContent>
  <xr:revisionPtr revIDLastSave="0" documentId="13_ncr:1_{7072FA16-C42B-4097-B6A6-7353A1B29F6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totyp_Tool" sheetId="1" r:id="rId1"/>
    <sheet name="KPIs_lt_RUSZ" sheetId="2" r:id="rId2"/>
    <sheet name="Reg_VP" sheetId="3" r:id="rId3"/>
    <sheet name="Reg_Repdauer" sheetId="5" r:id="rId4"/>
    <sheet name="Merkmale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1" l="1"/>
  <c r="F11" i="1"/>
  <c r="E8" i="1"/>
  <c r="F7" i="1"/>
  <c r="E7" i="1"/>
  <c r="F27" i="1" l="1"/>
  <c r="C27" i="1" s="1"/>
  <c r="F26" i="1"/>
  <c r="C26" i="1" s="1"/>
</calcChain>
</file>

<file path=xl/sharedStrings.xml><?xml version="1.0" encoding="utf-8"?>
<sst xmlns="http://schemas.openxmlformats.org/spreadsheetml/2006/main" count="98" uniqueCount="61">
  <si>
    <t>Eingabe</t>
  </si>
  <si>
    <t>Regressionen</t>
  </si>
  <si>
    <t>VP</t>
  </si>
  <si>
    <t>RD</t>
  </si>
  <si>
    <t>Marke</t>
  </si>
  <si>
    <t>DeLonghi</t>
  </si>
  <si>
    <t>Äußerer Zustand</t>
  </si>
  <si>
    <t>neu - mit Fehlern</t>
  </si>
  <si>
    <t>Baujahr</t>
  </si>
  <si>
    <t>Erreichbarkeit Innere Bauteile</t>
  </si>
  <si>
    <t>einfach</t>
  </si>
  <si>
    <t>Sichtprüfung</t>
  </si>
  <si>
    <t>Brühgruppe kaputt?</t>
  </si>
  <si>
    <t>Ja</t>
  </si>
  <si>
    <t>Drainageventil kaputt?</t>
  </si>
  <si>
    <t>Nein</t>
  </si>
  <si>
    <t>Output</t>
  </si>
  <si>
    <t>CO2eq Ersparnis [kg]</t>
  </si>
  <si>
    <t>Wasserverbrauch Ersparnis [m3]</t>
  </si>
  <si>
    <t>Wie besprochen, die für RUSZ wesentlichen Outputs:</t>
  </si>
  <si>
    <t>Anmerkung UNIG</t>
  </si>
  <si>
    <t>Mitarbeiterkosten pro Gerät (ReUse/Ersatzteilgewinnung/Entsorgung) [€]</t>
  </si>
  <si>
    <t>Keine Daten für Ersatzteilgewinnung/Entsorgung</t>
  </si>
  <si>
    <t>Verkaufspreis (ReUse-Gerät/Ersatzteile/Schrott) [€]</t>
  </si>
  <si>
    <t>für Re-Use</t>
  </si>
  <si>
    <t>Sachkosten [€]</t>
  </si>
  <si>
    <t>Zu wenig Daten</t>
  </si>
  <si>
    <t>Zeit pro Gerät (ReUse/Ersatzteilgewinnung/Entsorgung) [h]</t>
  </si>
  <si>
    <t>Ökologische Auswirkungen (ReUse/Entsorgung)</t>
  </si>
  <si>
    <t>Wasserverbrauch Ersparnis [l]</t>
  </si>
  <si>
    <t>lg, David</t>
  </si>
  <si>
    <t>Kategorie</t>
  </si>
  <si>
    <t>Koeff_Marke</t>
  </si>
  <si>
    <t>Koeff_Zustand</t>
  </si>
  <si>
    <t>Sig</t>
  </si>
  <si>
    <t>Jura</t>
  </si>
  <si>
    <t>Krups</t>
  </si>
  <si>
    <t>Melitta</t>
  </si>
  <si>
    <t>Philips</t>
  </si>
  <si>
    <t>Saeco / Spidem</t>
  </si>
  <si>
    <t>Siemens</t>
  </si>
  <si>
    <t>***</t>
  </si>
  <si>
    <t>Tschibo</t>
  </si>
  <si>
    <t>**</t>
  </si>
  <si>
    <t>leichte Mängel</t>
  </si>
  <si>
    <t>neu - mit leichten Gebrauchsspuren</t>
  </si>
  <si>
    <t>schwere Mängel</t>
  </si>
  <si>
    <t>verwendet, keine Mängel</t>
  </si>
  <si>
    <t>wie neu</t>
  </si>
  <si>
    <t>komplex</t>
  </si>
  <si>
    <t>Bitte blau hinterlegte Felder ausfüllen</t>
  </si>
  <si>
    <t>Allgemeine Informationen</t>
  </si>
  <si>
    <r>
      <rPr>
        <b/>
        <sz val="11"/>
        <color theme="1"/>
        <rFont val="Calibri"/>
        <family val="2"/>
        <charset val="1"/>
      </rPr>
      <t xml:space="preserve"> Reparaturdauer</t>
    </r>
    <r>
      <rPr>
        <sz val="11"/>
        <color theme="1"/>
        <rFont val="Calibri"/>
        <family val="2"/>
      </rPr>
      <t xml:space="preserve"> [Minuten]</t>
    </r>
  </si>
  <si>
    <r>
      <rPr>
        <b/>
        <sz val="11"/>
        <color theme="1"/>
        <rFont val="Calibri"/>
        <family val="2"/>
        <charset val="1"/>
      </rPr>
      <t xml:space="preserve">Verkaufspreis </t>
    </r>
    <r>
      <rPr>
        <sz val="11"/>
        <color theme="1"/>
        <rFont val="Calibri"/>
        <family val="2"/>
      </rPr>
      <t>[€]</t>
    </r>
  </si>
  <si>
    <t>Prognostizierte Daten basierend auf Eingabe und hinterlegter Datenbank</t>
  </si>
  <si>
    <t>Ökonomische KPIs</t>
  </si>
  <si>
    <t>Ökologische KPIs (Ersparnis, wenn aufgearbeitet wird)</t>
  </si>
  <si>
    <t>Display kaputt?</t>
  </si>
  <si>
    <t>Wasseraustritt?</t>
  </si>
  <si>
    <t>Ausgegraute Felder haben noch keinen Einfluss auf den Output (Unzureichende Datenbasis)</t>
  </si>
  <si>
    <r>
      <t xml:space="preserve">Geschätzter Neupreis </t>
    </r>
    <r>
      <rPr>
        <sz val="11"/>
        <color theme="1"/>
        <rFont val="Calibri"/>
        <family val="2"/>
      </rPr>
      <t>[€]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</si>
</sst>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 &quot;* #,##0.00_-;&quot;-€ &quot;* #,##0.00_-;_-&quot;€ &quot;* \-??_-;_-@_-"/>
    <numFmt numFmtId="165" formatCode="0.000"/>
  </numFmts>
  <fonts count="22" x14ac:knownFonts="1">
    <font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rgb="FFC00000"/>
      <name val="Calibri"/>
      <family val="2"/>
      <charset val="1"/>
    </font>
    <font>
      <b/>
      <sz val="11"/>
      <color theme="1"/>
      <name val="Arial"/>
      <family val="2"/>
      <charset val="1"/>
    </font>
    <font>
      <sz val="11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Lucida Console"/>
      <family val="3"/>
    </font>
    <font>
      <sz val="12"/>
      <color theme="0"/>
      <name val="Calibri"/>
      <family val="2"/>
      <charset val="1"/>
    </font>
    <font>
      <sz val="11"/>
      <color theme="0"/>
      <name val="Calibri"/>
      <family val="2"/>
      <charset val="1"/>
    </font>
    <font>
      <i/>
      <sz val="11"/>
      <color theme="0"/>
      <name val="Calibri"/>
      <family val="2"/>
      <charset val="1"/>
    </font>
    <font>
      <sz val="11"/>
      <color theme="1"/>
      <name val="Calibri"/>
      <family val="2"/>
    </font>
    <font>
      <b/>
      <i/>
      <sz val="9"/>
      <color theme="4"/>
      <name val="Calibri"/>
      <family val="2"/>
    </font>
    <font>
      <b/>
      <sz val="11"/>
      <color theme="1"/>
      <name val="Calibri"/>
      <family val="2"/>
    </font>
    <font>
      <b/>
      <sz val="11"/>
      <color theme="3"/>
      <name val="Calibri"/>
      <family val="2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i/>
      <sz val="9"/>
      <color theme="6" tint="-0.249977111117893"/>
      <name val="Calibri"/>
      <family val="2"/>
    </font>
    <font>
      <b/>
      <sz val="11"/>
      <color theme="6" tint="-0.249977111117893"/>
      <name val="Calibri"/>
      <family val="2"/>
    </font>
    <font>
      <b/>
      <sz val="11"/>
      <color theme="0" tint="-0.34998626667073579"/>
      <name val="Calibri"/>
      <family val="2"/>
      <charset val="1"/>
    </font>
    <font>
      <sz val="11"/>
      <color theme="0" tint="-0.34998626667073579"/>
      <name val="Calibri"/>
      <family val="2"/>
      <charset val="1"/>
    </font>
    <font>
      <b/>
      <i/>
      <sz val="9"/>
      <color theme="0" tint="-0.3499862666707357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87182226020086"/>
        <bgColor rgb="FFDCE6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CE6F2"/>
      </patternFill>
    </fill>
    <fill>
      <patternFill patternType="solid">
        <fgColor theme="6" tint="0.59999389629810485"/>
        <bgColor rgb="FFDCE6F2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Border="0" applyProtection="0"/>
  </cellStyleXfs>
  <cellXfs count="74">
    <xf numFmtId="0" fontId="0" fillId="0" borderId="0" xfId="0"/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0" fillId="2" borderId="0" xfId="0" applyFont="1" applyFill="1"/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0" fillId="4" borderId="0" xfId="0" applyFill="1"/>
    <xf numFmtId="0" fontId="0" fillId="4" borderId="0" xfId="0" applyFill="1" applyBorder="1"/>
    <xf numFmtId="0" fontId="2" fillId="4" borderId="0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164" fontId="0" fillId="4" borderId="4" xfId="1" applyFont="1" applyFill="1" applyBorder="1" applyAlignment="1" applyProtection="1"/>
    <xf numFmtId="0" fontId="0" fillId="4" borderId="7" xfId="0" applyFill="1" applyBorder="1"/>
    <xf numFmtId="0" fontId="2" fillId="4" borderId="3" xfId="0" applyFont="1" applyFill="1" applyBorder="1" applyAlignment="1">
      <alignment horizontal="right"/>
    </xf>
    <xf numFmtId="0" fontId="0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0" xfId="0" applyFont="1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4" fillId="0" borderId="12" xfId="0" applyFont="1" applyBorder="1"/>
    <xf numFmtId="0" fontId="0" fillId="4" borderId="13" xfId="0" applyFill="1" applyBorder="1"/>
    <xf numFmtId="0" fontId="0" fillId="4" borderId="14" xfId="0" applyFill="1" applyBorder="1"/>
    <xf numFmtId="0" fontId="0" fillId="4" borderId="0" xfId="0" applyFont="1" applyFill="1" applyBorder="1" applyAlignment="1">
      <alignment horizontal="center"/>
    </xf>
    <xf numFmtId="0" fontId="0" fillId="4" borderId="6" xfId="0" applyFill="1" applyBorder="1"/>
    <xf numFmtId="0" fontId="0" fillId="4" borderId="8" xfId="0" applyFill="1" applyBorder="1"/>
    <xf numFmtId="0" fontId="3" fillId="4" borderId="4" xfId="0" applyFont="1" applyFill="1" applyBorder="1"/>
    <xf numFmtId="164" fontId="0" fillId="7" borderId="0" xfId="1" applyFont="1" applyFill="1" applyBorder="1" applyAlignment="1" applyProtection="1"/>
    <xf numFmtId="0" fontId="16" fillId="4" borderId="6" xfId="0" applyFont="1" applyFill="1" applyBorder="1"/>
    <xf numFmtId="0" fontId="16" fillId="4" borderId="8" xfId="0" applyFont="1" applyFill="1" applyBorder="1"/>
    <xf numFmtId="0" fontId="3" fillId="4" borderId="7" xfId="0" applyFont="1" applyFill="1" applyBorder="1"/>
    <xf numFmtId="0" fontId="15" fillId="4" borderId="3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13" fillId="4" borderId="3" xfId="0" applyFont="1" applyFill="1" applyBorder="1" applyAlignment="1">
      <alignment horizontal="right"/>
    </xf>
    <xf numFmtId="0" fontId="17" fillId="4" borderId="3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8" fillId="0" borderId="12" xfId="0" applyFont="1" applyBorder="1"/>
    <xf numFmtId="0" fontId="18" fillId="0" borderId="3" xfId="0" applyFont="1" applyBorder="1"/>
    <xf numFmtId="164" fontId="0" fillId="7" borderId="10" xfId="1" applyFont="1" applyFill="1" applyBorder="1" applyAlignment="1" applyProtection="1"/>
    <xf numFmtId="164" fontId="0" fillId="7" borderId="13" xfId="1" applyFont="1" applyFill="1" applyBorder="1" applyAlignment="1" applyProtection="1"/>
    <xf numFmtId="0" fontId="3" fillId="4" borderId="11" xfId="0" applyFont="1" applyFill="1" applyBorder="1"/>
    <xf numFmtId="0" fontId="19" fillId="9" borderId="3" xfId="0" applyFont="1" applyFill="1" applyBorder="1" applyAlignment="1">
      <alignment horizontal="right"/>
    </xf>
    <xf numFmtId="0" fontId="20" fillId="9" borderId="0" xfId="0" applyFont="1" applyFill="1" applyBorder="1" applyAlignment="1">
      <alignment horizontal="center"/>
    </xf>
    <xf numFmtId="0" fontId="20" fillId="4" borderId="4" xfId="0" applyFont="1" applyFill="1" applyBorder="1"/>
    <xf numFmtId="0" fontId="19" fillId="9" borderId="9" xfId="0" applyFont="1" applyFill="1" applyBorder="1" applyAlignment="1">
      <alignment horizontal="right"/>
    </xf>
    <xf numFmtId="0" fontId="20" fillId="9" borderId="10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0" fillId="9" borderId="0" xfId="0" applyFont="1" applyFill="1" applyBorder="1" applyAlignment="1" applyProtection="1">
      <alignment horizontal="center"/>
      <protection locked="0"/>
    </xf>
    <xf numFmtId="1" fontId="0" fillId="8" borderId="0" xfId="0" applyNumberFormat="1" applyFill="1" applyBorder="1" applyAlignment="1">
      <alignment horizontal="center"/>
    </xf>
    <xf numFmtId="165" fontId="16" fillId="8" borderId="0" xfId="0" applyNumberFormat="1" applyFont="1" applyFill="1" applyBorder="1" applyAlignment="1">
      <alignment horizontal="center"/>
    </xf>
    <xf numFmtId="2" fontId="0" fillId="5" borderId="0" xfId="1" applyNumberFormat="1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7" xfId="0" applyFont="1" applyFill="1" applyBorder="1" applyAlignment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3" zoomScale="107" zoomScaleNormal="115" workbookViewId="0">
      <selection activeCell="C27" sqref="C27"/>
    </sheetView>
  </sheetViews>
  <sheetFormatPr baseColWidth="10" defaultColWidth="9.140625" defaultRowHeight="15" x14ac:dyDescent="0.25"/>
  <cols>
    <col min="1" max="1" width="9.140625" style="1"/>
    <col min="2" max="2" width="31.140625" customWidth="1"/>
    <col min="3" max="3" width="33.140625" bestFit="1" customWidth="1"/>
    <col min="4" max="4" width="6.85546875" style="1" customWidth="1"/>
    <col min="5" max="5" width="9.140625" style="10"/>
    <col min="6" max="6" width="9.85546875" style="10" bestFit="1" customWidth="1"/>
  </cols>
  <sheetData>
    <row r="1" spans="2:8" s="1" customFormat="1" ht="15.75" thickBot="1" x14ac:dyDescent="0.3">
      <c r="E1" s="10"/>
      <c r="F1" s="10"/>
      <c r="G1" s="10"/>
      <c r="H1" s="10"/>
    </row>
    <row r="2" spans="2:8" ht="15.75" x14ac:dyDescent="0.25">
      <c r="B2" s="61" t="s">
        <v>0</v>
      </c>
      <c r="C2" s="62"/>
      <c r="D2" s="63"/>
      <c r="E2" s="9"/>
      <c r="G2" s="10"/>
      <c r="H2" s="10"/>
    </row>
    <row r="3" spans="2:8" x14ac:dyDescent="0.25">
      <c r="B3" s="71" t="s">
        <v>50</v>
      </c>
      <c r="C3" s="72"/>
      <c r="D3" s="73"/>
      <c r="E3" s="70" t="s">
        <v>1</v>
      </c>
      <c r="F3" s="70"/>
      <c r="G3" s="10"/>
      <c r="H3" s="10"/>
    </row>
    <row r="4" spans="2:8" ht="15.75" thickBot="1" x14ac:dyDescent="0.3">
      <c r="B4" s="67" t="s">
        <v>59</v>
      </c>
      <c r="C4" s="68"/>
      <c r="D4" s="69"/>
      <c r="E4" s="11" t="s">
        <v>2</v>
      </c>
      <c r="F4" s="11" t="s">
        <v>3</v>
      </c>
      <c r="G4" s="10"/>
      <c r="H4" s="10"/>
    </row>
    <row r="5" spans="2:8" s="1" customFormat="1" x14ac:dyDescent="0.25">
      <c r="B5" s="54"/>
      <c r="C5" s="55"/>
      <c r="D5" s="56"/>
      <c r="E5" s="11"/>
      <c r="F5" s="11"/>
      <c r="G5" s="10"/>
      <c r="H5" s="10"/>
    </row>
    <row r="6" spans="2:8" x14ac:dyDescent="0.25">
      <c r="B6" s="27" t="s">
        <v>51</v>
      </c>
      <c r="C6" s="28"/>
      <c r="D6" s="29"/>
      <c r="E6" s="11"/>
      <c r="F6" s="11"/>
      <c r="G6" s="10"/>
      <c r="H6" s="10"/>
    </row>
    <row r="7" spans="2:8" x14ac:dyDescent="0.25">
      <c r="B7" s="20" t="s">
        <v>4</v>
      </c>
      <c r="C7" s="21" t="s">
        <v>39</v>
      </c>
      <c r="D7" s="17"/>
      <c r="E7" s="10">
        <f>_xlfn.XLOOKUP(C7,Reg_VP!A:A,Reg_VP!B:B,0)</f>
        <v>6.056</v>
      </c>
      <c r="F7" s="10">
        <f>_xlfn.XLOOKUP(C7,Reg_Repdauer!A:A,Reg_Repdauer!B:B,0)</f>
        <v>-0.99936999999999998</v>
      </c>
      <c r="G7" s="10"/>
      <c r="H7" s="10"/>
    </row>
    <row r="8" spans="2:8" x14ac:dyDescent="0.25">
      <c r="B8" s="20" t="s">
        <v>6</v>
      </c>
      <c r="C8" s="21" t="s">
        <v>45</v>
      </c>
      <c r="D8" s="17"/>
      <c r="E8" s="10">
        <f>_xlfn.XLOOKUP(C8,Reg_VP!$A:$A,Reg_VP!$C:$C,0)</f>
        <v>10.51</v>
      </c>
      <c r="G8" s="10"/>
      <c r="H8" s="10"/>
    </row>
    <row r="9" spans="2:8" x14ac:dyDescent="0.25">
      <c r="B9" s="20" t="s">
        <v>60</v>
      </c>
      <c r="C9" s="60">
        <v>350</v>
      </c>
      <c r="D9" s="18"/>
      <c r="G9" s="10"/>
      <c r="H9" s="10"/>
    </row>
    <row r="10" spans="2:8" x14ac:dyDescent="0.25">
      <c r="B10" s="20" t="s">
        <v>8</v>
      </c>
      <c r="C10" s="22">
        <v>2010</v>
      </c>
      <c r="D10" s="16"/>
      <c r="G10" s="10"/>
      <c r="H10" s="10"/>
    </row>
    <row r="11" spans="2:8" x14ac:dyDescent="0.25">
      <c r="B11" s="20" t="s">
        <v>9</v>
      </c>
      <c r="C11" s="21" t="s">
        <v>49</v>
      </c>
      <c r="D11" s="16"/>
      <c r="F11" s="10">
        <f>_xlfn.XLOOKUP(C11,Reg_Repdauer!$A:$A,Reg_Repdauer!$C:$C,0)</f>
        <v>2.9033000000000002</v>
      </c>
      <c r="G11" s="10"/>
      <c r="H11" s="10"/>
    </row>
    <row r="12" spans="2:8" x14ac:dyDescent="0.25">
      <c r="B12" s="24"/>
      <c r="C12" s="25"/>
      <c r="D12" s="26"/>
      <c r="G12" s="10"/>
      <c r="H12" s="10"/>
    </row>
    <row r="13" spans="2:8" s="1" customFormat="1" x14ac:dyDescent="0.25">
      <c r="B13" s="15"/>
      <c r="C13" s="13"/>
      <c r="D13" s="16"/>
      <c r="E13" s="10"/>
      <c r="F13" s="10"/>
      <c r="G13" s="10"/>
      <c r="H13" s="10"/>
    </row>
    <row r="14" spans="2:8" x14ac:dyDescent="0.25">
      <c r="B14" s="27" t="s">
        <v>11</v>
      </c>
      <c r="C14" s="28"/>
      <c r="D14" s="29"/>
      <c r="G14" s="10"/>
      <c r="H14" s="10"/>
    </row>
    <row r="15" spans="2:8" x14ac:dyDescent="0.25">
      <c r="B15" s="49" t="s">
        <v>12</v>
      </c>
      <c r="C15" s="57" t="s">
        <v>15</v>
      </c>
      <c r="D15" s="51"/>
      <c r="G15" s="10"/>
      <c r="H15" s="10"/>
    </row>
    <row r="16" spans="2:8" s="1" customFormat="1" x14ac:dyDescent="0.25">
      <c r="B16" s="20" t="s">
        <v>14</v>
      </c>
      <c r="C16" s="23" t="s">
        <v>15</v>
      </c>
      <c r="D16" s="16"/>
      <c r="E16" s="10"/>
      <c r="F16" s="10">
        <f>IF(C16="Nein",-0.3540691,0)</f>
        <v>-0.35406910000000003</v>
      </c>
      <c r="G16" s="10"/>
      <c r="H16" s="10"/>
    </row>
    <row r="17" spans="2:8" s="1" customFormat="1" x14ac:dyDescent="0.25">
      <c r="B17" s="49" t="s">
        <v>57</v>
      </c>
      <c r="C17" s="50" t="s">
        <v>15</v>
      </c>
      <c r="D17" s="16"/>
      <c r="E17" s="10"/>
      <c r="F17" s="10"/>
      <c r="G17" s="10"/>
      <c r="H17" s="10"/>
    </row>
    <row r="18" spans="2:8" s="1" customFormat="1" x14ac:dyDescent="0.25">
      <c r="B18" s="52" t="s">
        <v>58</v>
      </c>
      <c r="C18" s="53" t="s">
        <v>13</v>
      </c>
      <c r="D18" s="26"/>
      <c r="E18" s="10"/>
      <c r="F18" s="10"/>
      <c r="G18" s="10"/>
      <c r="H18" s="10"/>
    </row>
    <row r="19" spans="2:8" s="1" customFormat="1" x14ac:dyDescent="0.25">
      <c r="B19" s="40"/>
      <c r="C19" s="30"/>
      <c r="D19" s="16"/>
      <c r="E19" s="10"/>
      <c r="F19" s="10"/>
      <c r="G19" s="10"/>
      <c r="H19" s="10"/>
    </row>
    <row r="20" spans="2:8" ht="15.75" thickBot="1" x14ac:dyDescent="0.3">
      <c r="B20" s="31"/>
      <c r="C20" s="32"/>
      <c r="D20" s="19"/>
      <c r="G20" s="10"/>
      <c r="H20" s="10"/>
    </row>
    <row r="21" spans="2:8" ht="15.75" thickBot="1" x14ac:dyDescent="0.3">
      <c r="B21" s="14"/>
      <c r="C21" s="12"/>
      <c r="D21" s="12"/>
      <c r="G21" s="10"/>
      <c r="H21" s="10"/>
    </row>
    <row r="22" spans="2:8" ht="15.75" x14ac:dyDescent="0.25">
      <c r="B22" s="61" t="s">
        <v>16</v>
      </c>
      <c r="C22" s="62"/>
      <c r="D22" s="63"/>
      <c r="G22" s="10"/>
      <c r="H22" s="10"/>
    </row>
    <row r="23" spans="2:8" ht="15.75" thickBot="1" x14ac:dyDescent="0.3">
      <c r="B23" s="64" t="s">
        <v>54</v>
      </c>
      <c r="C23" s="65"/>
      <c r="D23" s="66"/>
      <c r="G23" s="10"/>
      <c r="H23" s="10"/>
    </row>
    <row r="24" spans="2:8" s="1" customFormat="1" x14ac:dyDescent="0.25">
      <c r="B24" s="41"/>
      <c r="C24" s="42"/>
      <c r="D24" s="43"/>
      <c r="E24" s="10"/>
      <c r="F24" s="10"/>
      <c r="G24" s="10"/>
      <c r="H24" s="10"/>
    </row>
    <row r="25" spans="2:8" s="1" customFormat="1" x14ac:dyDescent="0.25">
      <c r="B25" s="45" t="s">
        <v>55</v>
      </c>
      <c r="C25" s="42"/>
      <c r="D25" s="43"/>
      <c r="E25" s="10"/>
      <c r="F25" s="10"/>
      <c r="G25" s="10"/>
      <c r="H25" s="10"/>
    </row>
    <row r="26" spans="2:8" x14ac:dyDescent="0.25">
      <c r="B26" s="20" t="s">
        <v>52</v>
      </c>
      <c r="C26" s="58">
        <f>IF(F26&gt;0,F26,"prognostizierte Reparaturdauer &lt; 0")</f>
        <v>177.10805400000001</v>
      </c>
      <c r="D26" s="16"/>
      <c r="F26" s="10">
        <f>(1.40194+F7+F11+F15+F16)*60</f>
        <v>177.10805400000001</v>
      </c>
      <c r="G26" s="10"/>
      <c r="H26" s="10"/>
    </row>
    <row r="27" spans="2:8" x14ac:dyDescent="0.25">
      <c r="B27" s="20" t="s">
        <v>53</v>
      </c>
      <c r="C27" s="58">
        <f>IF(F27&gt;0,F27,"prognostizierter Verkaufspreis &lt; 0")</f>
        <v>155.5311449999972</v>
      </c>
      <c r="D27" s="16"/>
      <c r="F27" s="10">
        <f>-18059.75 + E7 + E8 + C9*0.2704147 + C10*9.007</f>
        <v>155.5311449999972</v>
      </c>
      <c r="G27" s="10"/>
      <c r="H27" s="10"/>
    </row>
    <row r="28" spans="2:8" s="1" customFormat="1" x14ac:dyDescent="0.25">
      <c r="B28" s="39"/>
      <c r="C28" s="46"/>
      <c r="D28" s="26"/>
      <c r="E28" s="10"/>
      <c r="F28" s="10"/>
    </row>
    <row r="29" spans="2:8" s="1" customFormat="1" x14ac:dyDescent="0.25">
      <c r="B29" s="20"/>
      <c r="C29" s="34"/>
      <c r="D29" s="16"/>
      <c r="E29" s="10"/>
      <c r="F29" s="10"/>
    </row>
    <row r="30" spans="2:8" s="1" customFormat="1" x14ac:dyDescent="0.25">
      <c r="B30" s="44" t="s">
        <v>56</v>
      </c>
      <c r="C30" s="47"/>
      <c r="D30" s="29"/>
      <c r="E30" s="10"/>
      <c r="F30" s="10"/>
    </row>
    <row r="31" spans="2:8" x14ac:dyDescent="0.25">
      <c r="B31" s="38" t="s">
        <v>17</v>
      </c>
      <c r="C31" s="59">
        <v>41.575560000000003</v>
      </c>
      <c r="D31" s="16"/>
    </row>
    <row r="32" spans="2:8" x14ac:dyDescent="0.25">
      <c r="B32" s="38" t="s">
        <v>18</v>
      </c>
      <c r="C32" s="59">
        <v>0.26530890000000001</v>
      </c>
      <c r="D32" s="18"/>
    </row>
    <row r="33" spans="2:6" x14ac:dyDescent="0.25">
      <c r="B33" s="24"/>
      <c r="C33" s="25"/>
      <c r="D33" s="48"/>
    </row>
    <row r="34" spans="2:6" s="1" customFormat="1" x14ac:dyDescent="0.25">
      <c r="B34" s="15"/>
      <c r="C34" s="13"/>
      <c r="D34" s="33"/>
      <c r="E34" s="10"/>
      <c r="F34" s="10"/>
    </row>
    <row r="35" spans="2:6" ht="15.75" thickBot="1" x14ac:dyDescent="0.3">
      <c r="B35" s="35"/>
      <c r="C35" s="36"/>
      <c r="D35" s="37"/>
    </row>
    <row r="36" spans="2:6" x14ac:dyDescent="0.25">
      <c r="B36" s="13"/>
      <c r="C36" s="13"/>
      <c r="D36" s="13"/>
    </row>
  </sheetData>
  <mergeCells count="6">
    <mergeCell ref="B22:D22"/>
    <mergeCell ref="B23:D23"/>
    <mergeCell ref="B4:D4"/>
    <mergeCell ref="E3:F3"/>
    <mergeCell ref="B2:D2"/>
    <mergeCell ref="B3:D3"/>
  </mergeCells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Merkmale!$A$2:$A$9</xm:f>
          </x14:formula1>
          <x14:formula2>
            <xm:f>0</xm:f>
          </x14:formula2>
          <xm:sqref>C7:D7</xm:sqref>
        </x14:dataValidation>
        <x14:dataValidation type="list" allowBlank="1" showInputMessage="1" showErrorMessage="1" xr:uid="{00000000-0002-0000-0000-000001000000}">
          <x14:formula1>
            <xm:f>Merkmale!$B$2:$B$7</xm:f>
          </x14:formula1>
          <x14:formula2>
            <xm:f>0</xm:f>
          </x14:formula2>
          <xm:sqref>C8:D8</xm:sqref>
        </x14:dataValidation>
        <x14:dataValidation type="list" allowBlank="1" showInputMessage="1" showErrorMessage="1" xr:uid="{00000000-0002-0000-0000-000002000000}">
          <x14:formula1>
            <xm:f>Merkmale!$C$2:$C$3</xm:f>
          </x14:formula1>
          <x14:formula2>
            <xm:f>0</xm:f>
          </x14:formula2>
          <xm:sqref>C11:D11</xm:sqref>
        </x14:dataValidation>
        <x14:dataValidation type="list" allowBlank="1" showInputMessage="1" showErrorMessage="1" xr:uid="{00000000-0002-0000-0000-000003000000}">
          <x14:formula1>
            <xm:f>Merkmale!$D$2:$D$3</xm:f>
          </x14:formula1>
          <x14:formula2>
            <xm:f>0</xm:f>
          </x14:formula2>
          <xm:sqref>D20 C15:D19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zoomScaleNormal="100" workbookViewId="0"/>
  </sheetViews>
  <sheetFormatPr baseColWidth="10" defaultColWidth="10.7109375" defaultRowHeight="15" x14ac:dyDescent="0.25"/>
  <cols>
    <col min="1" max="1" width="70.7109375" customWidth="1"/>
    <col min="2" max="2" width="44.85546875" customWidth="1"/>
  </cols>
  <sheetData>
    <row r="1" spans="1:3" x14ac:dyDescent="0.25">
      <c r="A1" s="2" t="s">
        <v>19</v>
      </c>
    </row>
    <row r="2" spans="1:3" x14ac:dyDescent="0.25">
      <c r="A2" s="2"/>
      <c r="B2" t="s">
        <v>20</v>
      </c>
    </row>
    <row r="3" spans="1:3" x14ac:dyDescent="0.25">
      <c r="A3" s="3" t="s">
        <v>21</v>
      </c>
      <c r="B3" t="s">
        <v>22</v>
      </c>
    </row>
    <row r="4" spans="1:3" x14ac:dyDescent="0.25">
      <c r="A4" s="3" t="s">
        <v>23</v>
      </c>
      <c r="B4" s="4" t="s">
        <v>24</v>
      </c>
      <c r="C4" t="s">
        <v>22</v>
      </c>
    </row>
    <row r="5" spans="1:3" x14ac:dyDescent="0.25">
      <c r="A5" s="3" t="s">
        <v>25</v>
      </c>
      <c r="B5" t="s">
        <v>26</v>
      </c>
    </row>
    <row r="6" spans="1:3" x14ac:dyDescent="0.25">
      <c r="A6" s="5"/>
    </row>
    <row r="7" spans="1:3" x14ac:dyDescent="0.25">
      <c r="A7" s="3" t="s">
        <v>27</v>
      </c>
      <c r="B7" s="4"/>
    </row>
    <row r="8" spans="1:3" x14ac:dyDescent="0.25">
      <c r="A8" s="5"/>
    </row>
    <row r="9" spans="1:3" x14ac:dyDescent="0.25">
      <c r="A9" s="3" t="s">
        <v>28</v>
      </c>
    </row>
    <row r="10" spans="1:3" x14ac:dyDescent="0.25">
      <c r="A10" s="6" t="s">
        <v>17</v>
      </c>
    </row>
    <row r="11" spans="1:3" x14ac:dyDescent="0.25">
      <c r="A11" s="6" t="s">
        <v>29</v>
      </c>
    </row>
    <row r="12" spans="1:3" x14ac:dyDescent="0.25">
      <c r="A12" s="7"/>
    </row>
    <row r="13" spans="1:3" x14ac:dyDescent="0.25">
      <c r="A13" s="7"/>
    </row>
    <row r="14" spans="1:3" x14ac:dyDescent="0.25">
      <c r="A14" s="7" t="s">
        <v>30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zoomScaleNormal="100" workbookViewId="0">
      <selection activeCell="C11" sqref="C11"/>
    </sheetView>
  </sheetViews>
  <sheetFormatPr baseColWidth="10" defaultColWidth="9.140625" defaultRowHeight="15" x14ac:dyDescent="0.25"/>
  <cols>
    <col min="1" max="1" width="33.140625" customWidth="1"/>
    <col min="2" max="2" width="12.7109375" customWidth="1"/>
    <col min="3" max="3" width="13.85546875" customWidth="1"/>
  </cols>
  <sheetData>
    <row r="1" spans="1:3" x14ac:dyDescent="0.25">
      <c r="A1" t="s">
        <v>31</v>
      </c>
      <c r="B1" t="s">
        <v>32</v>
      </c>
      <c r="C1" t="s">
        <v>33</v>
      </c>
    </row>
    <row r="2" spans="1:3" x14ac:dyDescent="0.25">
      <c r="A2" t="s">
        <v>5</v>
      </c>
      <c r="B2">
        <v>0</v>
      </c>
    </row>
    <row r="3" spans="1:3" x14ac:dyDescent="0.25">
      <c r="A3" t="s">
        <v>35</v>
      </c>
      <c r="B3">
        <v>24.283999999999999</v>
      </c>
    </row>
    <row r="4" spans="1:3" x14ac:dyDescent="0.25">
      <c r="A4" t="s">
        <v>36</v>
      </c>
      <c r="B4">
        <v>-97.82</v>
      </c>
    </row>
    <row r="5" spans="1:3" x14ac:dyDescent="0.25">
      <c r="A5" t="s">
        <v>37</v>
      </c>
      <c r="B5">
        <v>-16.13</v>
      </c>
    </row>
    <row r="6" spans="1:3" x14ac:dyDescent="0.25">
      <c r="A6" t="s">
        <v>38</v>
      </c>
      <c r="B6">
        <v>-57.97</v>
      </c>
    </row>
    <row r="7" spans="1:3" x14ac:dyDescent="0.25">
      <c r="A7" t="s">
        <v>39</v>
      </c>
      <c r="B7">
        <v>6.056</v>
      </c>
    </row>
    <row r="8" spans="1:3" x14ac:dyDescent="0.25">
      <c r="A8" t="s">
        <v>40</v>
      </c>
      <c r="B8">
        <v>131.10990000000001</v>
      </c>
    </row>
    <row r="9" spans="1:3" x14ac:dyDescent="0.25">
      <c r="A9" t="s">
        <v>42</v>
      </c>
      <c r="B9">
        <v>-56.251289999999997</v>
      </c>
    </row>
    <row r="10" spans="1:3" x14ac:dyDescent="0.25">
      <c r="A10" t="s">
        <v>44</v>
      </c>
      <c r="C10">
        <v>0</v>
      </c>
    </row>
    <row r="11" spans="1:3" x14ac:dyDescent="0.25">
      <c r="A11" t="s">
        <v>7</v>
      </c>
      <c r="C11">
        <v>43.57</v>
      </c>
    </row>
    <row r="12" spans="1:3" x14ac:dyDescent="0.25">
      <c r="A12" t="s">
        <v>45</v>
      </c>
      <c r="C12">
        <v>10.51</v>
      </c>
    </row>
    <row r="13" spans="1:3" x14ac:dyDescent="0.25">
      <c r="A13" t="s">
        <v>46</v>
      </c>
      <c r="C13">
        <v>-73.64676</v>
      </c>
    </row>
    <row r="14" spans="1:3" x14ac:dyDescent="0.25">
      <c r="A14" t="s">
        <v>47</v>
      </c>
      <c r="C14">
        <v>-5.101</v>
      </c>
    </row>
    <row r="15" spans="1:3" x14ac:dyDescent="0.25">
      <c r="A15" t="s">
        <v>48</v>
      </c>
      <c r="C15">
        <v>123.30800000000001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zoomScaleNormal="100" workbookViewId="0">
      <selection activeCell="G8" sqref="G8"/>
    </sheetView>
  </sheetViews>
  <sheetFormatPr baseColWidth="10" defaultColWidth="9.140625" defaultRowHeight="15" x14ac:dyDescent="0.25"/>
  <cols>
    <col min="1" max="1" width="78.28515625" customWidth="1"/>
    <col min="2" max="2" width="12.7109375" customWidth="1"/>
    <col min="3" max="3" width="13.85546875" customWidth="1"/>
  </cols>
  <sheetData>
    <row r="1" spans="1:7" x14ac:dyDescent="0.25">
      <c r="A1" t="s">
        <v>31</v>
      </c>
      <c r="B1" t="s">
        <v>32</v>
      </c>
      <c r="C1" t="s">
        <v>33</v>
      </c>
      <c r="G1" t="s">
        <v>34</v>
      </c>
    </row>
    <row r="2" spans="1:7" x14ac:dyDescent="0.25">
      <c r="A2" t="s">
        <v>5</v>
      </c>
      <c r="B2">
        <v>0</v>
      </c>
    </row>
    <row r="3" spans="1:7" x14ac:dyDescent="0.25">
      <c r="A3" t="s">
        <v>35</v>
      </c>
      <c r="B3">
        <v>-3.56</v>
      </c>
    </row>
    <row r="4" spans="1:7" x14ac:dyDescent="0.25">
      <c r="A4" t="s">
        <v>36</v>
      </c>
      <c r="B4">
        <v>-2.4279999999999999</v>
      </c>
    </row>
    <row r="5" spans="1:7" x14ac:dyDescent="0.25">
      <c r="A5" t="s">
        <v>37</v>
      </c>
      <c r="B5">
        <v>-2.1030000000000002</v>
      </c>
    </row>
    <row r="6" spans="1:7" x14ac:dyDescent="0.25">
      <c r="A6" t="s">
        <v>38</v>
      </c>
      <c r="B6">
        <v>-0.65500000000000003</v>
      </c>
    </row>
    <row r="7" spans="1:7" x14ac:dyDescent="0.25">
      <c r="A7" t="s">
        <v>39</v>
      </c>
      <c r="B7">
        <v>-0.99936999999999998</v>
      </c>
    </row>
    <row r="8" spans="1:7" x14ac:dyDescent="0.25">
      <c r="A8" t="s">
        <v>40</v>
      </c>
      <c r="B8">
        <v>3.2269999999999999</v>
      </c>
      <c r="G8" t="s">
        <v>41</v>
      </c>
    </row>
    <row r="9" spans="1:7" x14ac:dyDescent="0.25">
      <c r="A9" t="s">
        <v>42</v>
      </c>
      <c r="B9">
        <v>-2.012</v>
      </c>
      <c r="G9" t="s">
        <v>43</v>
      </c>
    </row>
    <row r="10" spans="1:7" x14ac:dyDescent="0.25">
      <c r="A10" t="s">
        <v>10</v>
      </c>
      <c r="C10">
        <v>0</v>
      </c>
    </row>
    <row r="11" spans="1:7" x14ac:dyDescent="0.25">
      <c r="A11" t="s">
        <v>49</v>
      </c>
      <c r="C11">
        <v>2.9033000000000002</v>
      </c>
    </row>
    <row r="15" spans="1:7" x14ac:dyDescent="0.25">
      <c r="G15" t="s">
        <v>41</v>
      </c>
    </row>
  </sheetData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9"/>
  <sheetViews>
    <sheetView zoomScaleNormal="100" workbookViewId="0">
      <selection activeCell="C4" sqref="C4"/>
    </sheetView>
  </sheetViews>
  <sheetFormatPr baseColWidth="10" defaultColWidth="9.140625" defaultRowHeight="15" x14ac:dyDescent="0.25"/>
  <cols>
    <col min="1" max="1" width="14.5703125" customWidth="1"/>
    <col min="2" max="2" width="33.140625" customWidth="1"/>
    <col min="3" max="3" width="8.7109375" customWidth="1"/>
  </cols>
  <sheetData>
    <row r="2" spans="1:4" x14ac:dyDescent="0.25">
      <c r="A2" t="s">
        <v>5</v>
      </c>
      <c r="B2" t="s">
        <v>44</v>
      </c>
      <c r="C2" s="8" t="s">
        <v>10</v>
      </c>
      <c r="D2" t="s">
        <v>13</v>
      </c>
    </row>
    <row r="3" spans="1:4" x14ac:dyDescent="0.25">
      <c r="A3" t="s">
        <v>35</v>
      </c>
      <c r="B3" t="s">
        <v>7</v>
      </c>
      <c r="C3" s="8" t="s">
        <v>49</v>
      </c>
      <c r="D3" t="s">
        <v>15</v>
      </c>
    </row>
    <row r="4" spans="1:4" x14ac:dyDescent="0.25">
      <c r="A4" t="s">
        <v>36</v>
      </c>
      <c r="B4" t="s">
        <v>45</v>
      </c>
    </row>
    <row r="5" spans="1:4" x14ac:dyDescent="0.25">
      <c r="A5" t="s">
        <v>37</v>
      </c>
      <c r="B5" t="s">
        <v>46</v>
      </c>
    </row>
    <row r="6" spans="1:4" x14ac:dyDescent="0.25">
      <c r="A6" t="s">
        <v>38</v>
      </c>
      <c r="B6" t="s">
        <v>47</v>
      </c>
    </row>
    <row r="7" spans="1:4" x14ac:dyDescent="0.25">
      <c r="A7" t="s">
        <v>39</v>
      </c>
      <c r="B7" t="s">
        <v>48</v>
      </c>
    </row>
    <row r="8" spans="1:4" x14ac:dyDescent="0.25">
      <c r="A8" t="s">
        <v>40</v>
      </c>
    </row>
    <row r="9" spans="1:4" x14ac:dyDescent="0.25">
      <c r="A9" t="s">
        <v>42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Prototyp_Tool</vt:lpstr>
      <vt:lpstr>KPIs_lt_RUSZ</vt:lpstr>
      <vt:lpstr>Reg_VP</vt:lpstr>
      <vt:lpstr>Reg_Repdauer</vt:lpstr>
      <vt:lpstr>Merkmale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Rinder, Sabrina (sabrina.rinder@uni-graz.at)</cp:lastModifiedBy>
  <cp:revision>1</cp:revision>
  <dcterms:created xsi:type="dcterms:W3CDTF">2025-04-29T12:31:30Z</dcterms:created>
  <dcterms:modified xsi:type="dcterms:W3CDTF">2025-07-10T15:04:01Z</dcterms:modified>
  <dc:language>de-DE</dc:language>
</cp:coreProperties>
</file>